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160" yWindow="4620" windowWidth="21880" windowHeight="13920" tabRatio="308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2" i="1"/>
  <c r="J42"/>
  <c r="G42"/>
  <c r="H42"/>
  <c r="F42"/>
  <c r="E42"/>
  <c r="C42"/>
  <c r="D41"/>
  <c r="J41"/>
  <c r="G41"/>
  <c r="H41"/>
  <c r="F41"/>
  <c r="E41"/>
  <c r="C41"/>
  <c r="D40"/>
  <c r="J40"/>
  <c r="G40"/>
  <c r="H40"/>
  <c r="F40"/>
  <c r="E40"/>
  <c r="C40"/>
  <c r="D39"/>
  <c r="J39"/>
  <c r="G39"/>
  <c r="H39"/>
  <c r="F39"/>
  <c r="E39"/>
  <c r="C39"/>
  <c r="D38"/>
  <c r="J38"/>
  <c r="G38"/>
  <c r="H38"/>
  <c r="F38"/>
  <c r="E38"/>
  <c r="C38"/>
  <c r="D37"/>
  <c r="J37"/>
  <c r="G37"/>
  <c r="H37"/>
  <c r="F37"/>
  <c r="E37"/>
  <c r="C37"/>
  <c r="D36"/>
  <c r="J36"/>
  <c r="G36"/>
  <c r="H36"/>
  <c r="F36"/>
  <c r="E36"/>
  <c r="C36"/>
  <c r="D35"/>
  <c r="J35"/>
  <c r="G35"/>
  <c r="H35"/>
  <c r="F35"/>
  <c r="E35"/>
  <c r="C35"/>
  <c r="D34"/>
  <c r="J34"/>
  <c r="G34"/>
  <c r="H34"/>
  <c r="F34"/>
  <c r="E34"/>
  <c r="C34"/>
  <c r="D33"/>
  <c r="J33"/>
  <c r="G33"/>
  <c r="H33"/>
  <c r="F33"/>
  <c r="E33"/>
  <c r="C33"/>
  <c r="D32"/>
  <c r="J32"/>
  <c r="G32"/>
  <c r="H32"/>
  <c r="F32"/>
  <c r="E32"/>
  <c r="C32"/>
  <c r="D31"/>
  <c r="J31"/>
  <c r="G31"/>
  <c r="H31"/>
  <c r="F31"/>
  <c r="E31"/>
  <c r="C31"/>
  <c r="H25"/>
  <c r="H24"/>
  <c r="H21"/>
  <c r="H18"/>
  <c r="H19"/>
  <c r="H17"/>
  <c r="G17"/>
  <c r="G18"/>
  <c r="G19"/>
  <c r="G20"/>
  <c r="G23"/>
  <c r="G25"/>
  <c r="G26"/>
  <c r="G27"/>
  <c r="F24"/>
  <c r="F17"/>
  <c r="F18"/>
  <c r="F19"/>
  <c r="F20"/>
  <c r="F21"/>
  <c r="F22"/>
  <c r="F23"/>
  <c r="F25"/>
  <c r="F26"/>
  <c r="F27"/>
  <c r="F28"/>
  <c r="F29"/>
  <c r="E22"/>
  <c r="E23"/>
  <c r="E25"/>
  <c r="E26"/>
  <c r="E27"/>
  <c r="E28"/>
  <c r="E29"/>
  <c r="D23"/>
  <c r="D17"/>
  <c r="D18"/>
  <c r="D19"/>
  <c r="D20"/>
  <c r="D21"/>
  <c r="D22"/>
  <c r="D26"/>
  <c r="D27"/>
  <c r="D28"/>
  <c r="D29"/>
  <c r="E17"/>
  <c r="E18"/>
  <c r="E19"/>
  <c r="E20"/>
  <c r="E21"/>
  <c r="C17"/>
  <c r="C18"/>
  <c r="C19"/>
  <c r="C20"/>
  <c r="C21"/>
  <c r="C22"/>
  <c r="C24"/>
  <c r="C25"/>
</calcChain>
</file>

<file path=xl/sharedStrings.xml><?xml version="1.0" encoding="utf-8"?>
<sst xmlns="http://schemas.openxmlformats.org/spreadsheetml/2006/main" count="23" uniqueCount="21">
  <si>
    <t>Log10(E.h.o)</t>
  </si>
  <si>
    <t>A</t>
  </si>
  <si>
    <t>6586 H</t>
  </si>
  <si>
    <t>R</t>
  </si>
  <si>
    <t>6779 bis</t>
  </si>
  <si>
    <t>6254 bis</t>
  </si>
  <si>
    <t>calobatus</t>
  </si>
  <si>
    <t>III-10</t>
  </si>
  <si>
    <t>6377ter</t>
  </si>
  <si>
    <t>C</t>
  </si>
  <si>
    <t>3909bis</t>
  </si>
  <si>
    <t>n=29</t>
  </si>
  <si>
    <t>6790 H</t>
  </si>
  <si>
    <t>Mesures</t>
  </si>
  <si>
    <t>n</t>
  </si>
  <si>
    <t>x</t>
  </si>
  <si>
    <t>min</t>
  </si>
  <si>
    <t>max</t>
  </si>
  <si>
    <t>s</t>
  </si>
  <si>
    <t>v</t>
  </si>
  <si>
    <t>calob° x</t>
    <phoneticPr fontId="4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</si>
</sst>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9"/>
      <name val="Geneva"/>
    </font>
    <font>
      <b/>
      <sz val="9"/>
      <name val="Geneva"/>
    </font>
    <font>
      <i/>
      <sz val="9"/>
      <name val="Geneva"/>
    </font>
    <font>
      <sz val="9"/>
      <name val="Geneva"/>
    </font>
    <font>
      <sz val="8"/>
      <name val="Geneva"/>
    </font>
    <font>
      <b/>
      <sz val="9"/>
      <color indexed="15"/>
      <name val="Genev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center" vertical="top"/>
    </xf>
    <xf numFmtId="0" fontId="0" fillId="0" borderId="0" xfId="0" applyFill="1"/>
    <xf numFmtId="0" fontId="6" fillId="0" borderId="0" xfId="0" applyFont="1" applyFill="1"/>
    <xf numFmtId="0" fontId="3" fillId="0" borderId="0" xfId="0" applyFont="1" applyFill="1" applyAlignment="1">
      <alignment horizontal="center" vertical="top"/>
    </xf>
    <xf numFmtId="165" fontId="3" fillId="0" borderId="0" xfId="0" applyNumberFormat="1" applyFont="1" applyFill="1"/>
    <xf numFmtId="165" fontId="5" fillId="0" borderId="0" xfId="0" applyNumberFormat="1" applyFont="1" applyFill="1"/>
    <xf numFmtId="0" fontId="0" fillId="0" borderId="0" xfId="0" applyAlignment="1">
      <alignment horizontal="left"/>
    </xf>
    <xf numFmtId="165" fontId="0" fillId="0" borderId="0" xfId="0" applyNumberFormat="1"/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164" fontId="6" fillId="0" borderId="0" xfId="0" applyNumberFormat="1" applyFont="1" applyFill="1"/>
    <xf numFmtId="0" fontId="6" fillId="0" borderId="0" xfId="0" applyFont="1" applyFill="1" applyAlignment="1">
      <alignment horizontal="left"/>
    </xf>
    <xf numFmtId="165" fontId="6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03515625"/>
          <c:y val="0.0673401226951503"/>
          <c:w val="0.708984375"/>
          <c:h val="0.818182490746076"/>
        </c:manualLayout>
      </c:layout>
      <c:lineChart>
        <c:grouping val="standard"/>
        <c:ser>
          <c:idx val="4"/>
          <c:order val="0"/>
          <c:tx>
            <c:strRef>
              <c:f>Feuil1!$C$17</c:f>
              <c:strCache>
                <c:ptCount val="1"/>
                <c:pt idx="0">
                  <c:v>6586 H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Feuil1!$C$18:$C$27</c:f>
              <c:numCache>
                <c:formatCode>0.000</c:formatCode>
                <c:ptCount val="10"/>
                <c:pt idx="0">
                  <c:v>0.0897423503069974</c:v>
                </c:pt>
                <c:pt idx="1">
                  <c:v>0.0949855979754128</c:v>
                </c:pt>
                <c:pt idx="2">
                  <c:v>0.155287921578582</c:v>
                </c:pt>
                <c:pt idx="3">
                  <c:v>0.0788994424968801</c:v>
                </c:pt>
                <c:pt idx="4">
                  <c:v>0.0766800374074212</c:v>
                </c:pt>
                <c:pt idx="6">
                  <c:v>0.104424279161452</c:v>
                </c:pt>
                <c:pt idx="7">
                  <c:v>0.0971630541396711</c:v>
                </c:pt>
              </c:numCache>
            </c:numRef>
          </c:val>
        </c:ser>
        <c:ser>
          <c:idx val="7"/>
          <c:order val="1"/>
          <c:tx>
            <c:strRef>
              <c:f>Feuil1!$D$17</c:f>
              <c:strCache>
                <c:ptCount val="1"/>
                <c:pt idx="0">
                  <c:v>6779 bis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Feuil1!$D$18:$D$27</c:f>
              <c:numCache>
                <c:formatCode>0.000</c:formatCode>
                <c:ptCount val="10"/>
                <c:pt idx="0">
                  <c:v>0.0483496651487725</c:v>
                </c:pt>
                <c:pt idx="1">
                  <c:v>0.0462936740756883</c:v>
                </c:pt>
                <c:pt idx="2">
                  <c:v>0.0974993435963711</c:v>
                </c:pt>
                <c:pt idx="3">
                  <c:v>0.073759802844469</c:v>
                </c:pt>
                <c:pt idx="4">
                  <c:v>0.0544036426962688</c:v>
                </c:pt>
                <c:pt idx="5">
                  <c:v>0.100128792142786</c:v>
                </c:pt>
                <c:pt idx="8">
                  <c:v>0.117359452544134</c:v>
                </c:pt>
                <c:pt idx="9">
                  <c:v>0.125851257242181</c:v>
                </c:pt>
              </c:numCache>
            </c:numRef>
          </c:val>
        </c:ser>
        <c:ser>
          <c:idx val="3"/>
          <c:order val="2"/>
          <c:tx>
            <c:strRef>
              <c:f>Feuil1!$E$17</c:f>
              <c:strCache>
                <c:ptCount val="1"/>
                <c:pt idx="0">
                  <c:v>6254 bis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Feuil1!$E$18:$E$27</c:f>
              <c:numCache>
                <c:formatCode>0.000</c:formatCode>
                <c:ptCount val="10"/>
                <c:pt idx="0">
                  <c:v>0.0708570061466238</c:v>
                </c:pt>
                <c:pt idx="1">
                  <c:v>0.0816216364174313</c:v>
                </c:pt>
                <c:pt idx="2">
                  <c:v>0.111897164297014</c:v>
                </c:pt>
                <c:pt idx="3">
                  <c:v>0.0805992273747746</c:v>
                </c:pt>
                <c:pt idx="4">
                  <c:v>0.0887259570374894</c:v>
                </c:pt>
                <c:pt idx="5">
                  <c:v>0.0974507087423386</c:v>
                </c:pt>
                <c:pt idx="7">
                  <c:v>0.100670161881364</c:v>
                </c:pt>
                <c:pt idx="8">
                  <c:v>0.121463052982911</c:v>
                </c:pt>
                <c:pt idx="9">
                  <c:v>0.116948862446562</c:v>
                </c:pt>
              </c:numCache>
            </c:numRef>
          </c:val>
        </c:ser>
        <c:ser>
          <c:idx val="0"/>
          <c:order val="3"/>
          <c:tx>
            <c:strRef>
              <c:f>Feuil1!$F$17</c:f>
              <c:strCache>
                <c:ptCount val="1"/>
                <c:pt idx="0">
                  <c:v>6377ter</c:v>
                </c:pt>
              </c:strCache>
            </c:strRef>
          </c:tx>
          <c:spPr>
            <a:ln w="127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Feuil1!$F$18:$F$27</c:f>
              <c:numCache>
                <c:formatCode>0.000</c:formatCode>
                <c:ptCount val="10"/>
                <c:pt idx="0">
                  <c:v>0.0097202627926416</c:v>
                </c:pt>
                <c:pt idx="1">
                  <c:v>0.0274901102529828</c:v>
                </c:pt>
                <c:pt idx="2">
                  <c:v>0.0703156143904748</c:v>
                </c:pt>
                <c:pt idx="3">
                  <c:v>0.0479314359809622</c:v>
                </c:pt>
                <c:pt idx="4">
                  <c:v>0.0754568632810255</c:v>
                </c:pt>
                <c:pt idx="5">
                  <c:v>0.0433556330984943</c:v>
                </c:pt>
                <c:pt idx="6">
                  <c:v>0.0450627169609887</c:v>
                </c:pt>
                <c:pt idx="7">
                  <c:v>0.0706653533569645</c:v>
                </c:pt>
                <c:pt idx="8">
                  <c:v>0.0615609167031019</c:v>
                </c:pt>
                <c:pt idx="9">
                  <c:v>0.0410445532903623</c:v>
                </c:pt>
              </c:numCache>
            </c:numRef>
          </c:val>
        </c:ser>
        <c:ser>
          <c:idx val="1"/>
          <c:order val="4"/>
          <c:tx>
            <c:strRef>
              <c:f>Feuil1!$G$17</c:f>
              <c:strCache>
                <c:ptCount val="1"/>
                <c:pt idx="0">
                  <c:v>3909bis</c:v>
                </c:pt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1FB714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Feuil1!$G$18:$G$27</c:f>
              <c:numCache>
                <c:formatCode>0.000</c:formatCode>
                <c:ptCount val="10"/>
                <c:pt idx="0">
                  <c:v>0.0664478872415688</c:v>
                </c:pt>
                <c:pt idx="1">
                  <c:v>0.0949855979754128</c:v>
                </c:pt>
                <c:pt idx="2">
                  <c:v>0.115032878149872</c:v>
                </c:pt>
                <c:pt idx="5">
                  <c:v>0.0947560083789245</c:v>
                </c:pt>
                <c:pt idx="7">
                  <c:v>0.0828443567165504</c:v>
                </c:pt>
                <c:pt idx="8">
                  <c:v>0.118731632143481</c:v>
                </c:pt>
                <c:pt idx="9">
                  <c:v>0.102579914829193</c:v>
                </c:pt>
              </c:numCache>
            </c:numRef>
          </c:val>
        </c:ser>
        <c:ser>
          <c:idx val="2"/>
          <c:order val="5"/>
          <c:tx>
            <c:strRef>
              <c:f>Feuil1!$H$17</c:f>
              <c:strCache>
                <c:ptCount val="1"/>
                <c:pt idx="0">
                  <c:v>6790 H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Feuil1!$H$18:$H$27</c:f>
              <c:numCache>
                <c:formatCode>0.000</c:formatCode>
                <c:ptCount val="10"/>
                <c:pt idx="0">
                  <c:v>0.0752218115490737</c:v>
                </c:pt>
                <c:pt idx="1">
                  <c:v>0.0816216364174313</c:v>
                </c:pt>
                <c:pt idx="3">
                  <c:v>0.0480228760238104</c:v>
                </c:pt>
                <c:pt idx="6">
                  <c:v>0.0374774895308387</c:v>
                </c:pt>
                <c:pt idx="7">
                  <c:v>0.0341113083925821</c:v>
                </c:pt>
              </c:numCache>
            </c:numRef>
          </c:val>
        </c:ser>
        <c:marker val="1"/>
        <c:axId val="226503352"/>
        <c:axId val="226596280"/>
      </c:lineChart>
      <c:catAx>
        <c:axId val="2265033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6596280"/>
        <c:crosses val="autoZero"/>
        <c:auto val="1"/>
        <c:lblAlgn val="ctr"/>
        <c:lblOffset val="100"/>
        <c:tickLblSkip val="1"/>
        <c:tickMarkSkip val="1"/>
      </c:catAx>
      <c:valAx>
        <c:axId val="226596280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650335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375"/>
          <c:y val="0.356902650284297"/>
          <c:w val="0.12890625"/>
          <c:h val="0.32741111906466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88900</xdr:rowOff>
    </xdr:from>
    <xdr:to>
      <xdr:col>20</xdr:col>
      <xdr:colOff>50800</xdr:colOff>
      <xdr:row>27</xdr:row>
      <xdr:rowOff>127000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42"/>
  <sheetViews>
    <sheetView tabSelected="1" workbookViewId="0">
      <selection activeCell="A3" sqref="A3:H29"/>
    </sheetView>
  </sheetViews>
  <sheetFormatPr baseColWidth="10" defaultColWidth="7.83203125" defaultRowHeight="13"/>
  <cols>
    <col min="1" max="1" width="10.5" style="6" bestFit="1" customWidth="1"/>
    <col min="2" max="2" width="7.83203125" style="6" customWidth="1"/>
    <col min="3" max="3" width="11.5" style="6" bestFit="1" customWidth="1"/>
    <col min="4" max="4" width="9.5" style="6" bestFit="1" customWidth="1"/>
    <col min="5" max="5" width="9.33203125" style="6" customWidth="1"/>
    <col min="6" max="6" width="11" style="6" customWidth="1"/>
    <col min="7" max="7" width="7.33203125" style="6" bestFit="1" customWidth="1"/>
    <col min="8" max="8" width="8.5" style="6" customWidth="1"/>
    <col min="9" max="9" width="6.6640625" style="6" bestFit="1" customWidth="1"/>
    <col min="10" max="10" width="11.83203125" style="6" bestFit="1" customWidth="1"/>
    <col min="11" max="11" width="7.83203125" style="6" bestFit="1"/>
    <col min="12" max="16384" width="7.83203125" style="6"/>
  </cols>
  <sheetData>
    <row r="1" spans="1:8" s="2" customFormat="1">
      <c r="A1" s="4"/>
      <c r="B1" s="4"/>
      <c r="C1" s="2" t="s">
        <v>3</v>
      </c>
      <c r="F1" s="11" t="s">
        <v>3</v>
      </c>
    </row>
    <row r="2" spans="1:8" s="2" customFormat="1">
      <c r="A2" s="4"/>
      <c r="B2" s="4"/>
      <c r="F2" s="11">
        <v>1</v>
      </c>
    </row>
    <row r="3" spans="1:8" s="2" customFormat="1">
      <c r="A3" s="20" t="s">
        <v>6</v>
      </c>
      <c r="B3" s="4"/>
      <c r="C3" s="2">
        <v>9</v>
      </c>
      <c r="D3" s="3" t="s">
        <v>1</v>
      </c>
      <c r="E3" s="3" t="s">
        <v>1</v>
      </c>
      <c r="F3" s="6" t="s">
        <v>7</v>
      </c>
      <c r="G3" s="2" t="s">
        <v>9</v>
      </c>
    </row>
    <row r="4" spans="1:8" s="2" customFormat="1">
      <c r="A4" s="21" t="s">
        <v>11</v>
      </c>
      <c r="B4" s="4"/>
      <c r="C4" s="3" t="s">
        <v>2</v>
      </c>
      <c r="D4" s="22" t="s">
        <v>4</v>
      </c>
      <c r="E4" s="3" t="s">
        <v>5</v>
      </c>
      <c r="F4" s="2" t="s">
        <v>8</v>
      </c>
      <c r="G4" s="14" t="s">
        <v>10</v>
      </c>
      <c r="H4" s="14" t="s">
        <v>12</v>
      </c>
    </row>
    <row r="5" spans="1:8">
      <c r="A5" s="23">
        <v>210.2413793103448</v>
      </c>
      <c r="B5" s="5">
        <v>1</v>
      </c>
      <c r="C5" s="1">
        <v>258.5</v>
      </c>
      <c r="D5" s="1">
        <v>235</v>
      </c>
      <c r="E5" s="1">
        <v>247.5</v>
      </c>
      <c r="F5" s="6">
        <v>215</v>
      </c>
      <c r="G5" s="6">
        <v>245</v>
      </c>
      <c r="H5" s="6">
        <v>250</v>
      </c>
    </row>
    <row r="6" spans="1:8">
      <c r="A6" s="23">
        <v>26.517241379310338</v>
      </c>
      <c r="B6" s="5">
        <v>3</v>
      </c>
      <c r="C6" s="1">
        <v>33</v>
      </c>
      <c r="D6" s="1">
        <v>29.5</v>
      </c>
      <c r="E6" s="1">
        <v>32</v>
      </c>
      <c r="F6" s="6">
        <v>28.25</v>
      </c>
      <c r="G6" s="6">
        <v>33</v>
      </c>
      <c r="H6" s="6">
        <v>32</v>
      </c>
    </row>
    <row r="7" spans="1:8">
      <c r="A7" s="23">
        <v>21.331034482758625</v>
      </c>
      <c r="B7" s="5">
        <v>4</v>
      </c>
      <c r="C7" s="1">
        <v>30.5</v>
      </c>
      <c r="D7" s="1">
        <v>26.7</v>
      </c>
      <c r="E7" s="1">
        <v>27.6</v>
      </c>
      <c r="F7" s="6">
        <v>25.08</v>
      </c>
      <c r="G7" s="6">
        <v>27.8</v>
      </c>
    </row>
    <row r="8" spans="1:8">
      <c r="A8" s="23">
        <v>42.527586206896544</v>
      </c>
      <c r="B8" s="5">
        <v>5</v>
      </c>
      <c r="C8" s="1">
        <v>51</v>
      </c>
      <c r="D8" s="1">
        <v>50.4</v>
      </c>
      <c r="E8" s="1">
        <v>51.2</v>
      </c>
      <c r="F8" s="6">
        <v>47.49</v>
      </c>
      <c r="H8" s="6">
        <v>47.5</v>
      </c>
    </row>
    <row r="9" spans="1:8">
      <c r="A9" s="23">
        <v>26.820689655172409</v>
      </c>
      <c r="B9" s="5">
        <v>6</v>
      </c>
      <c r="C9" s="1">
        <v>32</v>
      </c>
      <c r="D9" s="1">
        <v>30.4</v>
      </c>
      <c r="E9" s="7">
        <v>32.9</v>
      </c>
      <c r="F9" s="6">
        <v>31.91</v>
      </c>
    </row>
    <row r="10" spans="1:8">
      <c r="A10" s="23">
        <v>38.751724137931028</v>
      </c>
      <c r="B10" s="5">
        <v>10</v>
      </c>
      <c r="C10" s="1"/>
      <c r="D10" s="1">
        <v>48.8</v>
      </c>
      <c r="E10" s="7">
        <v>48.5</v>
      </c>
      <c r="F10" s="6">
        <v>42.82</v>
      </c>
      <c r="G10" s="6">
        <v>48.2</v>
      </c>
    </row>
    <row r="11" spans="1:8">
      <c r="A11" s="23">
        <v>38.527586206896551</v>
      </c>
      <c r="B11" s="5">
        <v>11</v>
      </c>
      <c r="C11" s="13">
        <v>49</v>
      </c>
      <c r="D11" s="1"/>
      <c r="F11" s="13">
        <v>42.74</v>
      </c>
      <c r="H11" s="6">
        <v>42</v>
      </c>
    </row>
    <row r="12" spans="1:8">
      <c r="A12" s="23">
        <v>29.582758620689649</v>
      </c>
      <c r="B12" s="5">
        <v>12</v>
      </c>
      <c r="C12" s="1">
        <v>37</v>
      </c>
      <c r="D12" s="1"/>
      <c r="E12" s="1">
        <v>37.299999999999997</v>
      </c>
      <c r="F12" s="6">
        <v>34.81</v>
      </c>
      <c r="G12" s="6">
        <v>35.799999999999997</v>
      </c>
      <c r="H12" s="6">
        <v>32</v>
      </c>
    </row>
    <row r="13" spans="1:8">
      <c r="A13" s="23">
        <v>24.11724137931035</v>
      </c>
      <c r="B13" s="5">
        <v>13</v>
      </c>
      <c r="C13" s="1"/>
      <c r="D13" s="1">
        <v>31.6</v>
      </c>
      <c r="E13" s="7">
        <v>31.9</v>
      </c>
      <c r="F13" s="6">
        <v>27.79</v>
      </c>
      <c r="G13" s="6">
        <v>31.7</v>
      </c>
    </row>
    <row r="14" spans="1:8">
      <c r="A14" s="23">
        <v>25.820689655172409</v>
      </c>
      <c r="B14" s="5">
        <v>14</v>
      </c>
      <c r="C14" s="1"/>
      <c r="D14" s="1">
        <v>34.5</v>
      </c>
      <c r="E14" s="1">
        <v>33.799999999999997</v>
      </c>
      <c r="F14" s="6">
        <v>28.38</v>
      </c>
      <c r="G14" s="6">
        <v>32.700000000000003</v>
      </c>
    </row>
    <row r="15" spans="1:8">
      <c r="A15" s="23">
        <v>33.948275862068975</v>
      </c>
      <c r="B15" s="5">
        <v>7</v>
      </c>
      <c r="C15" s="1"/>
      <c r="D15" s="1">
        <v>41.8</v>
      </c>
      <c r="E15" s="1">
        <v>41.3</v>
      </c>
      <c r="F15" s="6">
        <v>39.97</v>
      </c>
    </row>
    <row r="16" spans="1:8">
      <c r="A16" s="23">
        <v>12.372413793103451</v>
      </c>
      <c r="B16" s="5">
        <v>8</v>
      </c>
      <c r="C16" s="1"/>
      <c r="D16" s="1">
        <v>16.3</v>
      </c>
      <c r="E16" s="1">
        <v>17.5</v>
      </c>
      <c r="F16" s="6">
        <v>15.69</v>
      </c>
    </row>
    <row r="17" spans="1:10">
      <c r="A17" s="24" t="s">
        <v>0</v>
      </c>
      <c r="B17" s="5"/>
      <c r="C17" s="8" t="str">
        <f t="shared" ref="C17:H17" si="0">C4</f>
        <v>6586 H</v>
      </c>
      <c r="D17" s="8" t="str">
        <f t="shared" si="0"/>
        <v>6779 bis</v>
      </c>
      <c r="E17" s="8" t="str">
        <f t="shared" si="0"/>
        <v>6254 bis</v>
      </c>
      <c r="F17" s="8" t="str">
        <f t="shared" si="0"/>
        <v>6377ter</v>
      </c>
      <c r="G17" s="8" t="str">
        <f t="shared" si="0"/>
        <v>3909bis</v>
      </c>
      <c r="H17" s="8" t="str">
        <f t="shared" si="0"/>
        <v>6790 H</v>
      </c>
    </row>
    <row r="18" spans="1:10">
      <c r="A18" s="25">
        <v>2.3227181971229638</v>
      </c>
      <c r="B18" s="5">
        <v>1</v>
      </c>
      <c r="C18" s="9">
        <f>LOG10(C5)-$A18</f>
        <v>8.9742350306997398E-2</v>
      </c>
      <c r="D18" s="9">
        <f t="shared" ref="D18:D23" si="1">LOG10(D5)-$A18</f>
        <v>4.834966514877248E-2</v>
      </c>
      <c r="E18" s="9">
        <f t="shared" ref="E18:H29" si="2">LOG10(E5)-$A18</f>
        <v>7.0857006146623824E-2</v>
      </c>
      <c r="F18" s="9">
        <f t="shared" si="2"/>
        <v>9.7202627926415985E-3</v>
      </c>
      <c r="G18" s="9">
        <f>LOG10(G5)-$A18</f>
        <v>6.6447887241568804E-2</v>
      </c>
      <c r="H18" s="9">
        <f>LOG10(H5)-$A18</f>
        <v>7.5221811549073703E-2</v>
      </c>
    </row>
    <row r="19" spans="1:10">
      <c r="A19" s="25">
        <v>1.4235283419024747</v>
      </c>
      <c r="B19" s="5">
        <v>3</v>
      </c>
      <c r="C19" s="9">
        <f>LOG10(C6)-$A19</f>
        <v>9.4985597975412839E-2</v>
      </c>
      <c r="D19" s="9">
        <f t="shared" si="1"/>
        <v>4.6293674075688296E-2</v>
      </c>
      <c r="E19" s="9">
        <f t="shared" si="2"/>
        <v>8.1621636417431365E-2</v>
      </c>
      <c r="F19" s="9">
        <f t="shared" si="2"/>
        <v>2.7490110252982758E-2</v>
      </c>
      <c r="G19" s="9">
        <f>LOG10(G6)-$A19</f>
        <v>9.4985597975412839E-2</v>
      </c>
      <c r="H19" s="9">
        <f>LOG10(H6)-$A19</f>
        <v>8.1621636417431365E-2</v>
      </c>
    </row>
    <row r="20" spans="1:10">
      <c r="A20" s="25">
        <v>1.329011917768204</v>
      </c>
      <c r="B20" s="5">
        <v>4</v>
      </c>
      <c r="C20" s="9">
        <f>LOG10(C7)-$A20</f>
        <v>0.15528792157858184</v>
      </c>
      <c r="D20" s="9">
        <f t="shared" si="1"/>
        <v>9.7499343596371135E-2</v>
      </c>
      <c r="E20" s="9">
        <f t="shared" si="2"/>
        <v>0.11189716429701368</v>
      </c>
      <c r="F20" s="9">
        <f t="shared" si="2"/>
        <v>7.0315614390474845E-2</v>
      </c>
      <c r="G20" s="9">
        <f>LOG10(G7)-$A20</f>
        <v>0.11503287814987218</v>
      </c>
    </row>
    <row r="21" spans="1:10">
      <c r="A21" s="25">
        <v>1.6286707336010562</v>
      </c>
      <c r="B21" s="5">
        <v>5</v>
      </c>
      <c r="C21" s="9">
        <f>LOG10(C8)-$A21</f>
        <v>7.8899442496880079E-2</v>
      </c>
      <c r="D21" s="9">
        <f t="shared" si="1"/>
        <v>7.3759802844469036E-2</v>
      </c>
      <c r="E21" s="9">
        <f t="shared" si="2"/>
        <v>8.0599227374774651E-2</v>
      </c>
      <c r="F21" s="9">
        <f t="shared" si="2"/>
        <v>4.7931435980962167E-2</v>
      </c>
      <c r="G21" s="9"/>
      <c r="H21" s="9">
        <f t="shared" si="2"/>
        <v>4.802287602381039E-2</v>
      </c>
    </row>
    <row r="22" spans="1:10">
      <c r="A22" s="25">
        <v>1.4284699409124848</v>
      </c>
      <c r="B22" s="5">
        <v>6</v>
      </c>
      <c r="C22" s="9">
        <f>LOG10(C9)-$A22</f>
        <v>7.6680037407421242E-2</v>
      </c>
      <c r="D22" s="9">
        <f t="shared" si="1"/>
        <v>5.440364269626885E-2</v>
      </c>
      <c r="E22" s="9">
        <f t="shared" si="2"/>
        <v>8.8725957037489422E-2</v>
      </c>
      <c r="F22" s="9">
        <f t="shared" si="2"/>
        <v>7.5456863281025521E-2</v>
      </c>
      <c r="G22" s="9"/>
    </row>
    <row r="23" spans="1:10">
      <c r="A23" s="25">
        <v>1.5882910298599251</v>
      </c>
      <c r="B23" s="5">
        <v>10</v>
      </c>
      <c r="C23" s="9"/>
      <c r="D23" s="9">
        <f t="shared" si="1"/>
        <v>0.10012879214278558</v>
      </c>
      <c r="E23" s="9">
        <f t="shared" si="2"/>
        <v>9.7450708742338632E-2</v>
      </c>
      <c r="F23" s="9">
        <f t="shared" si="2"/>
        <v>4.3355633098494328E-2</v>
      </c>
      <c r="G23" s="9">
        <f>LOG10(G10)-$A23</f>
        <v>9.4756008378924506E-2</v>
      </c>
    </row>
    <row r="24" spans="1:10">
      <c r="A24" s="25">
        <v>1.5857718008670618</v>
      </c>
      <c r="B24" s="5">
        <v>11</v>
      </c>
      <c r="C24" s="9">
        <f>LOG10(C11)-$A24</f>
        <v>0.10442427916145181</v>
      </c>
      <c r="D24" s="9"/>
      <c r="E24" s="9"/>
      <c r="F24" s="9">
        <f t="shared" si="2"/>
        <v>4.5062716960988736E-2</v>
      </c>
      <c r="G24" s="9"/>
      <c r="H24" s="9">
        <f t="shared" ref="H24" si="3">LOG10(H11)-$A24</f>
        <v>3.7477489530838737E-2</v>
      </c>
    </row>
    <row r="25" spans="1:10">
      <c r="A25" s="25">
        <v>1.4710386699273239</v>
      </c>
      <c r="B25" s="5">
        <v>12</v>
      </c>
      <c r="C25" s="9">
        <f>LOG10(C12)-$A25</f>
        <v>9.7163054139671079E-2</v>
      </c>
      <c r="D25" s="9"/>
      <c r="E25" s="9">
        <f t="shared" si="2"/>
        <v>0.10067016188136368</v>
      </c>
      <c r="F25" s="9">
        <f t="shared" si="2"/>
        <v>7.0665353356964555E-2</v>
      </c>
      <c r="G25" s="9">
        <f>LOG10(G12)-$A25</f>
        <v>8.2844356716550438E-2</v>
      </c>
      <c r="H25" s="9">
        <f t="shared" ref="H25" si="4">LOG10(H12)-$A25</f>
        <v>3.411130839258214E-2</v>
      </c>
    </row>
    <row r="26" spans="1:10">
      <c r="A26" s="25">
        <v>1.38232763007427</v>
      </c>
      <c r="B26" s="5">
        <v>13</v>
      </c>
      <c r="C26" s="10"/>
      <c r="D26" s="9">
        <f>LOG10(D13)-$A26</f>
        <v>0.11735945254413394</v>
      </c>
      <c r="E26" s="9">
        <f t="shared" si="2"/>
        <v>0.12146305298291105</v>
      </c>
      <c r="F26" s="9">
        <f t="shared" si="2"/>
        <v>6.1560916703101931E-2</v>
      </c>
      <c r="G26" s="9">
        <f>LOG10(G13)-$A26</f>
        <v>0.11873163214348148</v>
      </c>
    </row>
    <row r="27" spans="1:10">
      <c r="A27" s="25">
        <v>1.4119678378310929</v>
      </c>
      <c r="B27" s="5">
        <v>14</v>
      </c>
      <c r="C27" s="10"/>
      <c r="D27" s="9">
        <f>LOG10(D14)-$A27</f>
        <v>0.12585125724218127</v>
      </c>
      <c r="E27" s="9">
        <f t="shared" si="2"/>
        <v>0.11694886244656177</v>
      </c>
      <c r="F27" s="9">
        <f t="shared" si="2"/>
        <v>4.1044553290362273E-2</v>
      </c>
      <c r="G27" s="9">
        <f>LOG10(G14)-$A27</f>
        <v>0.10257991482919326</v>
      </c>
    </row>
    <row r="28" spans="1:10">
      <c r="A28" s="25">
        <v>1.5308177225751811</v>
      </c>
      <c r="B28" s="5">
        <v>7</v>
      </c>
      <c r="C28" s="10"/>
      <c r="D28" s="9">
        <f>LOG10(D15)-$A28</f>
        <v>9.0358559199854138E-2</v>
      </c>
      <c r="E28" s="9">
        <f t="shared" si="2"/>
        <v>8.5132329081219815E-2</v>
      </c>
      <c r="F28" s="9">
        <f t="shared" si="2"/>
        <v>7.0916425684923734E-2</v>
      </c>
      <c r="G28" s="9"/>
    </row>
    <row r="29" spans="1:10">
      <c r="A29" s="25">
        <v>1.0924544364730981</v>
      </c>
      <c r="B29" s="5">
        <v>8</v>
      </c>
      <c r="C29" s="10"/>
      <c r="D29" s="9">
        <f>LOG10(D16)-$A29</f>
        <v>0.11973316793085975</v>
      </c>
      <c r="E29" s="9">
        <f t="shared" si="2"/>
        <v>0.15058361221319627</v>
      </c>
      <c r="F29" s="9">
        <f t="shared" si="2"/>
        <v>0.10316850711383863</v>
      </c>
      <c r="G29" s="9"/>
    </row>
    <row r="30" spans="1:10">
      <c r="B30" s="15" t="s">
        <v>13</v>
      </c>
      <c r="C30" s="15" t="s">
        <v>14</v>
      </c>
      <c r="D30" s="15" t="s">
        <v>15</v>
      </c>
      <c r="E30" s="15" t="s">
        <v>16</v>
      </c>
      <c r="F30" s="15" t="s">
        <v>17</v>
      </c>
      <c r="G30" s="15" t="s">
        <v>18</v>
      </c>
      <c r="H30" s="15" t="s">
        <v>19</v>
      </c>
      <c r="I30" s="15"/>
      <c r="J30" s="15" t="s">
        <v>20</v>
      </c>
    </row>
    <row r="31" spans="1:10">
      <c r="B31" s="16">
        <v>1</v>
      </c>
      <c r="C31">
        <f>COUNT(C5:H5)</f>
        <v>6</v>
      </c>
      <c r="D31" s="17">
        <f>AVERAGE(C5:H5)</f>
        <v>241.83333333333334</v>
      </c>
      <c r="E31" s="17">
        <f>MIN(C5:H5)</f>
        <v>215</v>
      </c>
      <c r="F31" s="17">
        <f>MAX(C5:H5)</f>
        <v>258.5</v>
      </c>
      <c r="G31" s="18">
        <f>STDEV(C5:H5)</f>
        <v>15.187714333192561</v>
      </c>
      <c r="H31" s="18">
        <f t="shared" ref="H31:H42" si="5">G31*100/D31</f>
        <v>6.2802402480465451</v>
      </c>
      <c r="I31" s="19">
        <v>1</v>
      </c>
      <c r="J31" s="12">
        <f t="shared" ref="J31:J42" si="6">LOG10(D31)-$A18</f>
        <v>6.0797964931128323E-2</v>
      </c>
    </row>
    <row r="32" spans="1:10">
      <c r="B32">
        <v>3</v>
      </c>
      <c r="C32">
        <f t="shared" ref="C32:C42" si="7">COUNT(C6:H6)</f>
        <v>6</v>
      </c>
      <c r="D32" s="17">
        <f t="shared" ref="D32:D42" si="8">AVERAGE(C6:H6)</f>
        <v>31.291666666666668</v>
      </c>
      <c r="E32" s="17">
        <f t="shared" ref="E32:E42" si="9">MIN(C6:H6)</f>
        <v>28.25</v>
      </c>
      <c r="F32" s="17">
        <f t="shared" ref="F32:F42" si="10">MAX(C6:H6)</f>
        <v>33</v>
      </c>
      <c r="G32" s="18">
        <f t="shared" ref="G32:G42" si="11">STDEV(C6:H6)</f>
        <v>1.9647943064521045</v>
      </c>
      <c r="H32" s="18">
        <f t="shared" si="5"/>
        <v>6.2789698208855533</v>
      </c>
      <c r="I32" s="19">
        <v>3</v>
      </c>
      <c r="J32" s="12">
        <f t="shared" si="6"/>
        <v>7.1900353390087712E-2</v>
      </c>
    </row>
    <row r="33" spans="2:10">
      <c r="B33">
        <v>4</v>
      </c>
      <c r="C33">
        <f t="shared" si="7"/>
        <v>5</v>
      </c>
      <c r="D33" s="17">
        <f t="shared" si="8"/>
        <v>27.536000000000001</v>
      </c>
      <c r="E33" s="17">
        <f t="shared" si="9"/>
        <v>25.08</v>
      </c>
      <c r="F33" s="17">
        <f t="shared" si="10"/>
        <v>30.5</v>
      </c>
      <c r="G33" s="18">
        <f t="shared" si="11"/>
        <v>1.9742036369128337</v>
      </c>
      <c r="H33" s="18">
        <f t="shared" si="5"/>
        <v>7.1695367406770538</v>
      </c>
      <c r="I33" s="19">
        <v>4</v>
      </c>
      <c r="J33" s="12">
        <f t="shared" si="6"/>
        <v>0.11088893521528109</v>
      </c>
    </row>
    <row r="34" spans="2:10">
      <c r="B34">
        <v>5</v>
      </c>
      <c r="C34">
        <f t="shared" si="7"/>
        <v>5</v>
      </c>
      <c r="D34" s="17">
        <f t="shared" si="8"/>
        <v>49.518000000000008</v>
      </c>
      <c r="E34" s="17">
        <f t="shared" si="9"/>
        <v>47.49</v>
      </c>
      <c r="F34" s="17">
        <f t="shared" si="10"/>
        <v>51.2</v>
      </c>
      <c r="G34" s="18">
        <f t="shared" si="11"/>
        <v>1.8700588226041288</v>
      </c>
      <c r="H34" s="18">
        <f t="shared" si="5"/>
        <v>3.7765233301105225</v>
      </c>
      <c r="I34" s="19">
        <v>5</v>
      </c>
      <c r="J34" s="12">
        <f t="shared" si="6"/>
        <v>6.6092361891933571E-2</v>
      </c>
    </row>
    <row r="35" spans="2:10">
      <c r="B35">
        <v>6</v>
      </c>
      <c r="C35">
        <f t="shared" si="7"/>
        <v>4</v>
      </c>
      <c r="D35" s="17">
        <f t="shared" si="8"/>
        <v>31.802499999999998</v>
      </c>
      <c r="E35" s="17">
        <f t="shared" si="9"/>
        <v>30.4</v>
      </c>
      <c r="F35" s="17">
        <f t="shared" si="10"/>
        <v>32.9</v>
      </c>
      <c r="G35" s="18">
        <f t="shared" si="11"/>
        <v>1.036351774254231</v>
      </c>
      <c r="H35" s="18">
        <f t="shared" si="5"/>
        <v>3.2587116555435296</v>
      </c>
      <c r="I35" s="19">
        <v>6</v>
      </c>
      <c r="J35" s="12">
        <f t="shared" si="6"/>
        <v>7.3991320377881253E-2</v>
      </c>
    </row>
    <row r="36" spans="2:10">
      <c r="B36">
        <v>10</v>
      </c>
      <c r="C36">
        <f t="shared" si="7"/>
        <v>4</v>
      </c>
      <c r="D36" s="17">
        <f t="shared" si="8"/>
        <v>47.08</v>
      </c>
      <c r="E36" s="17">
        <f t="shared" si="9"/>
        <v>42.82</v>
      </c>
      <c r="F36" s="17">
        <f t="shared" si="10"/>
        <v>48.8</v>
      </c>
      <c r="G36" s="18">
        <f t="shared" si="11"/>
        <v>2.8505438077672127</v>
      </c>
      <c r="H36" s="18">
        <f t="shared" si="5"/>
        <v>6.0546809850620491</v>
      </c>
      <c r="I36" s="19">
        <v>10</v>
      </c>
      <c r="J36" s="12">
        <f t="shared" si="6"/>
        <v>8.4545424311472051E-2</v>
      </c>
    </row>
    <row r="37" spans="2:10">
      <c r="B37">
        <v>11</v>
      </c>
      <c r="C37">
        <f t="shared" si="7"/>
        <v>3</v>
      </c>
      <c r="D37" s="17">
        <f t="shared" si="8"/>
        <v>44.580000000000005</v>
      </c>
      <c r="E37" s="17">
        <f t="shared" si="9"/>
        <v>42</v>
      </c>
      <c r="F37" s="17">
        <f t="shared" si="10"/>
        <v>49</v>
      </c>
      <c r="G37" s="18">
        <f t="shared" si="11"/>
        <v>3.8456728930058142</v>
      </c>
      <c r="H37" s="18">
        <f t="shared" si="5"/>
        <v>8.6264533266168986</v>
      </c>
      <c r="I37" s="19">
        <v>11</v>
      </c>
      <c r="J37" s="12">
        <f t="shared" si="6"/>
        <v>6.3368263277157055E-2</v>
      </c>
    </row>
    <row r="38" spans="2:10">
      <c r="B38">
        <v>12</v>
      </c>
      <c r="C38">
        <f t="shared" si="7"/>
        <v>5</v>
      </c>
      <c r="D38" s="17">
        <f t="shared" si="8"/>
        <v>35.381999999999998</v>
      </c>
      <c r="E38" s="17">
        <f t="shared" si="9"/>
        <v>32</v>
      </c>
      <c r="F38" s="17">
        <f t="shared" si="10"/>
        <v>37.299999999999997</v>
      </c>
      <c r="G38" s="18">
        <f t="shared" si="11"/>
        <v>2.1352095915858285</v>
      </c>
      <c r="H38" s="18">
        <f t="shared" si="5"/>
        <v>6.0347340217789514</v>
      </c>
      <c r="I38" s="19">
        <v>12</v>
      </c>
      <c r="J38" s="12">
        <f t="shared" si="6"/>
        <v>7.7743708234126352E-2</v>
      </c>
    </row>
    <row r="39" spans="2:10">
      <c r="B39">
        <v>13</v>
      </c>
      <c r="C39">
        <f t="shared" si="7"/>
        <v>4</v>
      </c>
      <c r="D39" s="17">
        <f t="shared" si="8"/>
        <v>30.747499999999999</v>
      </c>
      <c r="E39" s="17">
        <f t="shared" si="9"/>
        <v>27.79</v>
      </c>
      <c r="F39" s="17">
        <f t="shared" si="10"/>
        <v>31.9</v>
      </c>
      <c r="G39" s="18">
        <f t="shared" si="11"/>
        <v>1.975607501504302</v>
      </c>
      <c r="H39" s="18">
        <f t="shared" si="5"/>
        <v>6.4252622213327983</v>
      </c>
      <c r="I39" s="19">
        <v>13</v>
      </c>
      <c r="J39" s="12">
        <f t="shared" si="6"/>
        <v>0.10548218010731936</v>
      </c>
    </row>
    <row r="40" spans="2:10">
      <c r="B40">
        <v>14</v>
      </c>
      <c r="C40">
        <f t="shared" si="7"/>
        <v>4</v>
      </c>
      <c r="D40" s="17">
        <f t="shared" si="8"/>
        <v>32.344999999999999</v>
      </c>
      <c r="E40" s="17">
        <f t="shared" si="9"/>
        <v>28.38</v>
      </c>
      <c r="F40" s="17">
        <f t="shared" si="10"/>
        <v>34.5</v>
      </c>
      <c r="G40" s="18">
        <f t="shared" si="11"/>
        <v>2.7451958035812232</v>
      </c>
      <c r="H40" s="18">
        <f t="shared" si="5"/>
        <v>8.4872338957527376</v>
      </c>
      <c r="I40" s="19">
        <v>14</v>
      </c>
      <c r="J40" s="12">
        <f t="shared" si="6"/>
        <v>9.7839317645414203E-2</v>
      </c>
    </row>
    <row r="41" spans="2:10">
      <c r="B41">
        <v>7</v>
      </c>
      <c r="C41">
        <f t="shared" si="7"/>
        <v>3</v>
      </c>
      <c r="D41" s="17">
        <f t="shared" si="8"/>
        <v>41.023333333333333</v>
      </c>
      <c r="E41" s="17">
        <f t="shared" si="9"/>
        <v>39.97</v>
      </c>
      <c r="F41" s="17">
        <f t="shared" si="10"/>
        <v>41.8</v>
      </c>
      <c r="G41" s="18">
        <f t="shared" si="11"/>
        <v>0.94585058721437931</v>
      </c>
      <c r="H41" s="18">
        <f t="shared" si="5"/>
        <v>2.3056404986130965</v>
      </c>
      <c r="I41" s="19">
        <v>7</v>
      </c>
      <c r="J41" s="12">
        <f t="shared" si="6"/>
        <v>8.2213223302544103E-2</v>
      </c>
    </row>
    <row r="42" spans="2:10">
      <c r="B42">
        <v>8</v>
      </c>
      <c r="C42">
        <f t="shared" si="7"/>
        <v>3</v>
      </c>
      <c r="D42" s="17">
        <f t="shared" si="8"/>
        <v>16.496666666666666</v>
      </c>
      <c r="E42" s="17">
        <f t="shared" si="9"/>
        <v>15.69</v>
      </c>
      <c r="F42" s="17">
        <f t="shared" si="10"/>
        <v>17.5</v>
      </c>
      <c r="G42" s="18">
        <f t="shared" si="11"/>
        <v>0.92088725332335497</v>
      </c>
      <c r="H42" s="18">
        <f t="shared" si="5"/>
        <v>5.5822625984442613</v>
      </c>
      <c r="I42" s="19">
        <v>8</v>
      </c>
      <c r="J42" s="12">
        <f t="shared" si="6"/>
        <v>0.12494176261839574</v>
      </c>
    </row>
  </sheetData>
  <phoneticPr fontId="4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cp:lastPrinted>2004-08-06T14:47:59Z</cp:lastPrinted>
  <dcterms:created xsi:type="dcterms:W3CDTF">2003-11-05T13:33:29Z</dcterms:created>
  <dcterms:modified xsi:type="dcterms:W3CDTF">2020-05-02T17:39:16Z</dcterms:modified>
</cp:coreProperties>
</file>